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<sst xmlns="http://schemas.openxmlformats.org/spreadsheetml/2006/main" count="53" uniqueCount="42">
  <si>
    <t>Org Design cost saving calculator</t>
  </si>
  <si>
    <t>Organisation Details</t>
  </si>
  <si>
    <t>Number of Employees</t>
  </si>
  <si>
    <t>input number of employees</t>
  </si>
  <si>
    <t>General Employees inc HR BPs</t>
  </si>
  <si>
    <t>adjust if estimates are incorrect</t>
  </si>
  <si>
    <t>Number of Lower Management</t>
  </si>
  <si>
    <t>Number of Middle/Top Management</t>
  </si>
  <si>
    <t>Turnover</t>
  </si>
  <si>
    <t>input company average employee turnover</t>
  </si>
  <si>
    <t>Hourly Rate Staff</t>
  </si>
  <si>
    <t>input avergage hourly rate</t>
  </si>
  <si>
    <t>Hourly Rate Lower Management</t>
  </si>
  <si>
    <t>Hourly Rate Middle/Top Management</t>
  </si>
  <si>
    <t>Staff</t>
  </si>
  <si>
    <t>Lower Management</t>
  </si>
  <si>
    <t>Midde/Top Management</t>
  </si>
  <si>
    <t>Total</t>
  </si>
  <si>
    <t>Creating, Updating and Distributing Org Charts*</t>
  </si>
  <si>
    <t>Number of personnel involved in data collection and chart creation</t>
  </si>
  <si>
    <t>Number of times charts are updated each year</t>
  </si>
  <si>
    <t>Average hours org.manager saves creating/updating charts</t>
  </si>
  <si>
    <t>Total Hours</t>
  </si>
  <si>
    <t>Total $</t>
  </si>
  <si>
    <t>Onboarding and Communication</t>
  </si>
  <si>
    <t>Number of new hires per year</t>
  </si>
  <si>
    <t>Number of hours saved per onboarding</t>
  </si>
  <si>
    <t>Hours</t>
  </si>
  <si>
    <t>Number of yearly queries per employee</t>
  </si>
  <si>
    <t>Hours saved per query</t>
  </si>
  <si>
    <t>Data Quality and Analytics</t>
  </si>
  <si>
    <t>Number of personnel involved in data quality and analytics</t>
  </si>
  <si>
    <t>Number of times analytics are performed each year</t>
  </si>
  <si>
    <t>Number of hours saved per process</t>
  </si>
  <si>
    <t>Organizational Modeling and Workforce Planning</t>
  </si>
  <si>
    <t>Number of personnel involved in modeling and planning</t>
  </si>
  <si>
    <t>Number of modeling and planning initiatives</t>
  </si>
  <si>
    <t>Number of hours saved per initiative</t>
  </si>
  <si>
    <t>Organisation Total Hours Saved</t>
  </si>
  <si>
    <t>Organisation Total $ Saved</t>
  </si>
  <si>
    <t xml:space="preserve">*If required adjust staff / average hours to match resources used to create, update and distribute org charts across the organisation. </t>
  </si>
  <si>
    <t>Reduce if your organisation has accurate automated org charts.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</si>
</sst>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8">
    <font>
      <sz val="10.0"/>
      <color rgb="FF000000"/>
      <name val="Arial"/>
    </font>
    <font>
      <b/>
      <sz val="14.0"/>
      <name val="Arial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>
      <sz val="11.0"/>
      <color rgb="FF000000"/>
      <name val="Calibri"/>
    </font>
    <font>
      <i/>
      <sz val="10.0"/>
      <color rgb="FF000000"/>
      <name val="Arial"/>
    </font>
    <font>
      <i/>
      <sz val="10.0"/>
      <color rgb="FF000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top"/>
    </xf>
    <xf borderId="0" fillId="0" fontId="2" numFmtId="0" xfId="0" applyFont="1"/>
    <xf borderId="0" fillId="0" fontId="3" numFmtId="0" xfId="0" applyAlignment="1" applyFont="1">
      <alignment horizontal="center" readingOrder="0" vertical="top"/>
    </xf>
    <xf borderId="0" fillId="0" fontId="4" numFmtId="0" xfId="0" applyAlignment="1" applyFont="1">
      <alignment horizontal="center" readingOrder="0"/>
    </xf>
    <xf borderId="0" fillId="0" fontId="4" numFmtId="0" xfId="0" applyAlignment="1" applyFont="1">
      <alignment horizontal="left" readingOrder="0" vertical="top"/>
    </xf>
    <xf borderId="0" fillId="2" fontId="4" numFmtId="0" xfId="0" applyAlignment="1" applyFill="1" applyFont="1">
      <alignment horizontal="left" readingOrder="0"/>
    </xf>
    <xf borderId="1" fillId="0" fontId="5" numFmtId="0" xfId="0" applyAlignment="1" applyBorder="1" applyFont="1">
      <alignment readingOrder="0" shrinkToFit="0" vertical="bottom" wrapText="0"/>
    </xf>
    <xf borderId="1" fillId="3" fontId="5" numFmtId="3" xfId="0" applyAlignment="1" applyBorder="1" applyFill="1" applyFont="1" applyNumberFormat="1">
      <alignment horizontal="right" readingOrder="0" shrinkToFit="0" vertical="bottom" wrapText="0"/>
    </xf>
    <xf borderId="0" fillId="0" fontId="6" numFmtId="0" xfId="0" applyAlignment="1" applyFont="1">
      <alignment horizontal="left" readingOrder="0" vertical="top"/>
    </xf>
    <xf borderId="1" fillId="0" fontId="5" numFmtId="3" xfId="0" applyAlignment="1" applyBorder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1" fillId="3" fontId="5" numFmtId="9" xfId="0" applyAlignment="1" applyBorder="1" applyFont="1" applyNumberFormat="1">
      <alignment horizontal="right" readingOrder="0" shrinkToFit="0" vertical="bottom" wrapText="0"/>
    </xf>
    <xf borderId="1" fillId="3" fontId="5" numFmtId="164" xfId="0" applyAlignment="1" applyBorder="1" applyFont="1" applyNumberFormat="1">
      <alignment readingOrder="0" shrinkToFit="0" vertical="bottom" wrapText="0"/>
    </xf>
    <xf borderId="1" fillId="2" fontId="2" numFmtId="0" xfId="0" applyBorder="1" applyFont="1"/>
    <xf borderId="1" fillId="2" fontId="3" numFmtId="0" xfId="0" applyAlignment="1" applyBorder="1" applyFont="1">
      <alignment horizontal="center" readingOrder="0" vertical="top"/>
    </xf>
    <xf borderId="1" fillId="0" fontId="3" numFmtId="0" xfId="0" applyAlignment="1" applyBorder="1" applyFont="1">
      <alignment horizontal="left" readingOrder="0" vertical="bottom"/>
    </xf>
    <xf borderId="1" fillId="0" fontId="2" numFmtId="0" xfId="0" applyAlignment="1" applyBorder="1" applyFont="1">
      <alignment horizontal="center" vertical="bottom"/>
    </xf>
    <xf borderId="1" fillId="0" fontId="0" numFmtId="0" xfId="0" applyAlignment="1" applyBorder="1" applyFont="1">
      <alignment horizontal="left" readingOrder="0" vertical="bottom"/>
    </xf>
    <xf borderId="1" fillId="0" fontId="0" numFmtId="0" xfId="0" applyAlignment="1" applyBorder="1" applyFont="1">
      <alignment horizontal="center" readingOrder="0" vertical="bottom"/>
    </xf>
    <xf borderId="1" fillId="2" fontId="3" numFmtId="0" xfId="0" applyAlignment="1" applyBorder="1" applyFont="1">
      <alignment horizontal="right" readingOrder="0" vertical="bottom"/>
    </xf>
    <xf borderId="1" fillId="2" fontId="3" numFmtId="3" xfId="0" applyAlignment="1" applyBorder="1" applyFont="1" applyNumberFormat="1">
      <alignment horizontal="center" readingOrder="0" vertical="bottom"/>
    </xf>
    <xf borderId="1" fillId="2" fontId="3" numFmtId="165" xfId="0" applyAlignment="1" applyBorder="1" applyFont="1" applyNumberFormat="1">
      <alignment horizontal="center" readingOrder="0" vertical="bottom"/>
    </xf>
    <xf borderId="1" fillId="2" fontId="4" numFmtId="0" xfId="0" applyAlignment="1" applyBorder="1" applyFont="1">
      <alignment horizontal="right" readingOrder="0" vertical="bottom"/>
    </xf>
    <xf borderId="1" fillId="2" fontId="4" numFmtId="165" xfId="0" applyAlignment="1" applyBorder="1" applyFont="1" applyNumberFormat="1">
      <alignment horizontal="center" vertical="bottom"/>
    </xf>
    <xf borderId="1" fillId="2" fontId="2" numFmtId="165" xfId="0" applyAlignment="1" applyBorder="1" applyFont="1" applyNumberFormat="1">
      <alignment horizontal="center" vertical="bottom"/>
    </xf>
    <xf borderId="1" fillId="0" fontId="2" numFmtId="0" xfId="0" applyAlignment="1" applyBorder="1" applyFont="1">
      <alignment vertical="bottom"/>
    </xf>
    <xf borderId="1" fillId="0" fontId="0" numFmtId="1" xfId="0" applyAlignment="1" applyBorder="1" applyFont="1" applyNumberFormat="1">
      <alignment horizontal="center" readingOrder="0" vertical="bottom"/>
    </xf>
    <xf borderId="1" fillId="0" fontId="3" numFmtId="0" xfId="0" applyAlignment="1" applyBorder="1" applyFont="1">
      <alignment horizontal="right" readingOrder="0" vertical="bottom"/>
    </xf>
    <xf borderId="1" fillId="0" fontId="3" numFmtId="3" xfId="0" applyAlignment="1" applyBorder="1" applyFont="1" applyNumberFormat="1">
      <alignment horizontal="center" readingOrder="0" vertical="bottom"/>
    </xf>
    <xf borderId="1" fillId="0" fontId="4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right" readingOrder="0" vertical="bottom"/>
    </xf>
    <xf borderId="1" fillId="0" fontId="0" numFmtId="3" xfId="0" applyAlignment="1" applyBorder="1" applyFont="1" applyNumberFormat="1">
      <alignment horizontal="center" readingOrder="0" vertical="bottom"/>
    </xf>
    <xf borderId="1" fillId="4" fontId="4" numFmtId="0" xfId="0" applyAlignment="1" applyBorder="1" applyFill="1" applyFont="1">
      <alignment horizontal="right" readingOrder="0"/>
    </xf>
    <xf borderId="1" fillId="4" fontId="2" numFmtId="0" xfId="0" applyAlignment="1" applyBorder="1" applyFont="1">
      <alignment horizontal="center"/>
    </xf>
    <xf borderId="1" fillId="4" fontId="4" numFmtId="165" xfId="0" applyAlignment="1" applyBorder="1" applyFont="1" applyNumberFormat="1">
      <alignment horizontal="center"/>
    </xf>
    <xf borderId="0" fillId="5" fontId="6" numFmtId="0" xfId="0" applyAlignment="1" applyFill="1" applyFont="1">
      <alignment readingOrder="0"/>
    </xf>
    <xf borderId="0" fillId="5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8.29"/>
    <col customWidth="1" min="3" max="3" width="24.0"/>
    <col customWidth="1" min="4" max="4" width="30.43"/>
    <col customWidth="1" min="5" max="5" width="12.43"/>
  </cols>
  <sheetData>
    <row r="1">
      <c r="A1" s="1" t="s">
        <v>0</v>
      </c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4"/>
      <c r="B2" s="5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>
      <c r="A3" s="6" t="s">
        <v>1</v>
      </c>
      <c r="B3" s="3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7" t="s">
        <v>2</v>
      </c>
      <c r="B4" s="8">
        <v>5000.0</v>
      </c>
      <c r="C4" s="9" t="s">
        <v>3</v>
      </c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7" t="s">
        <v>4</v>
      </c>
      <c r="B5" s="10">
        <f>B4-B6-B7</f>
        <v>4450</v>
      </c>
      <c r="C5" s="9" t="s">
        <v>5</v>
      </c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7" t="s">
        <v>6</v>
      </c>
      <c r="B6" s="10">
        <f>B4*0.1</f>
        <v>500</v>
      </c>
      <c r="C6" s="9" t="s">
        <v>5</v>
      </c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>
      <c r="A7" s="7" t="s">
        <v>7</v>
      </c>
      <c r="B7" s="11">
        <f>IF((B4*0.01)&lt;100,B4*0.01,100)</f>
        <v>50</v>
      </c>
      <c r="C7" s="9" t="s">
        <v>5</v>
      </c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>
      <c r="A8" s="7" t="s">
        <v>8</v>
      </c>
      <c r="B8" s="12">
        <v>0.1</v>
      </c>
      <c r="C8" s="9" t="s">
        <v>9</v>
      </c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>
      <c r="A9" s="7" t="s">
        <v>10</v>
      </c>
      <c r="B9" s="13">
        <v>50.0</v>
      </c>
      <c r="C9" s="9" t="s">
        <v>11</v>
      </c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>
      <c r="A10" s="7" t="s">
        <v>12</v>
      </c>
      <c r="B10" s="13">
        <v>100.0</v>
      </c>
      <c r="C10" s="9" t="s">
        <v>11</v>
      </c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>
      <c r="A11" s="7" t="s">
        <v>13</v>
      </c>
      <c r="B11" s="13">
        <v>250.0</v>
      </c>
      <c r="C11" s="9" t="s">
        <v>11</v>
      </c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>
      <c r="A12" s="2"/>
      <c r="B12" s="3"/>
      <c r="C12" s="3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>
      <c r="A13" s="2"/>
      <c r="B13" s="3"/>
      <c r="C13" s="3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>
      <c r="A14" s="14"/>
      <c r="B14" s="15" t="s">
        <v>14</v>
      </c>
      <c r="C14" s="15" t="s">
        <v>15</v>
      </c>
      <c r="D14" s="15" t="s">
        <v>16</v>
      </c>
      <c r="E14" s="15" t="s">
        <v>17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>
      <c r="A15" s="16" t="s">
        <v>18</v>
      </c>
      <c r="B15" s="17"/>
      <c r="C15" s="17"/>
      <c r="D15" s="17"/>
      <c r="E15" s="17"/>
      <c r="F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>
      <c r="A16" s="18" t="s">
        <v>19</v>
      </c>
      <c r="B16" s="19">
        <f>round(B4*0.02,0)</f>
        <v>100</v>
      </c>
      <c r="C16" s="17"/>
      <c r="D16" s="17"/>
      <c r="E16" s="17"/>
      <c r="F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>
      <c r="A17" s="18" t="s">
        <v>20</v>
      </c>
      <c r="B17" s="19">
        <v>4.0</v>
      </c>
      <c r="C17" s="17"/>
      <c r="D17" s="17"/>
      <c r="E17" s="17"/>
      <c r="F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>
      <c r="A18" s="18" t="s">
        <v>21</v>
      </c>
      <c r="B18" s="19">
        <v>16.0</v>
      </c>
      <c r="C18" s="17"/>
      <c r="D18" s="17"/>
      <c r="E18" s="17"/>
      <c r="F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>
      <c r="A19" s="20" t="s">
        <v>22</v>
      </c>
      <c r="B19" s="21">
        <f>B16*B18*B17</f>
        <v>6400</v>
      </c>
      <c r="C19" s="22"/>
      <c r="D19" s="22"/>
      <c r="E19" s="22">
        <f t="shared" ref="E19:E20" si="1">SUM(B19:D19)</f>
        <v>6400</v>
      </c>
      <c r="F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>
      <c r="A20" s="23" t="s">
        <v>23</v>
      </c>
      <c r="B20" s="24">
        <f>B19*$B$9</f>
        <v>320000</v>
      </c>
      <c r="C20" s="25"/>
      <c r="D20" s="25"/>
      <c r="E20" s="24">
        <f t="shared" si="1"/>
        <v>320000</v>
      </c>
      <c r="F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>
      <c r="A21" s="26"/>
      <c r="B21" s="17"/>
      <c r="C21" s="17"/>
      <c r="D21" s="17"/>
      <c r="E21" s="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>
      <c r="A22" s="16" t="s">
        <v>24</v>
      </c>
      <c r="B22" s="17"/>
      <c r="C22" s="17"/>
      <c r="D22" s="17"/>
      <c r="E22" s="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>
      <c r="A23" s="18" t="s">
        <v>25</v>
      </c>
      <c r="B23" s="19">
        <f>round(B4*B8,0)</f>
        <v>500</v>
      </c>
      <c r="C23" s="19">
        <f>round(B6*B8,0)</f>
        <v>50</v>
      </c>
      <c r="D23" s="27">
        <f>round(B7*B8,0)</f>
        <v>5</v>
      </c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>
      <c r="A24" s="18" t="s">
        <v>26</v>
      </c>
      <c r="B24" s="19">
        <v>2.0</v>
      </c>
      <c r="C24" s="19">
        <v>2.0</v>
      </c>
      <c r="D24" s="19">
        <v>2.0</v>
      </c>
      <c r="E24" s="1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>
      <c r="A25" s="28" t="s">
        <v>27</v>
      </c>
      <c r="B25" s="29">
        <f t="shared" ref="B25:D25" si="2">B23*B24</f>
        <v>1000</v>
      </c>
      <c r="C25" s="29">
        <f t="shared" si="2"/>
        <v>100</v>
      </c>
      <c r="D25" s="29">
        <f t="shared" si="2"/>
        <v>10</v>
      </c>
      <c r="E25" s="3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>
      <c r="A26" s="18" t="s">
        <v>28</v>
      </c>
      <c r="B26" s="19">
        <v>0.25</v>
      </c>
      <c r="C26" s="19">
        <v>2.0</v>
      </c>
      <c r="D26" s="19">
        <v>2.0</v>
      </c>
      <c r="E26" s="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>
      <c r="A27" s="18" t="s">
        <v>29</v>
      </c>
      <c r="B27" s="19">
        <v>0.2</v>
      </c>
      <c r="C27" s="19">
        <v>0.2</v>
      </c>
      <c r="D27" s="19">
        <v>0.2</v>
      </c>
      <c r="E27" s="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>
      <c r="A28" s="28" t="s">
        <v>27</v>
      </c>
      <c r="B28" s="31">
        <f>B5*B26*B27</f>
        <v>222.5</v>
      </c>
      <c r="C28" s="31">
        <f>B6*C26*C27</f>
        <v>200</v>
      </c>
      <c r="D28" s="31">
        <f>B7*D26*D27</f>
        <v>20</v>
      </c>
      <c r="E28" s="3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>
      <c r="A29" s="20" t="s">
        <v>22</v>
      </c>
      <c r="B29" s="21">
        <f t="shared" ref="B29:D29" si="3">B25+B28</f>
        <v>1222.5</v>
      </c>
      <c r="C29" s="21">
        <f t="shared" si="3"/>
        <v>300</v>
      </c>
      <c r="D29" s="21">
        <f t="shared" si="3"/>
        <v>30</v>
      </c>
      <c r="E29" s="21">
        <f>B29+C29+D29</f>
        <v>1552.5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>
      <c r="A30" s="23" t="s">
        <v>23</v>
      </c>
      <c r="B30" s="24">
        <f>B29*B9</f>
        <v>61125</v>
      </c>
      <c r="C30" s="24">
        <f>C29*B10</f>
        <v>30000</v>
      </c>
      <c r="D30" s="24">
        <f>D29*B11</f>
        <v>7500</v>
      </c>
      <c r="E30" s="24">
        <f>SUM(B30:D30)</f>
        <v>98625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>
      <c r="A31" s="28"/>
      <c r="B31" s="31"/>
      <c r="C31" s="31"/>
      <c r="D31" s="31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>
      <c r="A32" s="28" t="s">
        <v>30</v>
      </c>
      <c r="B32" s="31"/>
      <c r="C32" s="31"/>
      <c r="D32" s="31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>
      <c r="A33" s="18" t="s">
        <v>31</v>
      </c>
      <c r="B33" s="19">
        <f>round(B5*0.005,0)</f>
        <v>22</v>
      </c>
      <c r="C33" s="33">
        <f>B6</f>
        <v>500</v>
      </c>
      <c r="D33" s="19">
        <f>B7</f>
        <v>50</v>
      </c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>
      <c r="A34" s="18" t="s">
        <v>32</v>
      </c>
      <c r="B34" s="19">
        <v>24.0</v>
      </c>
      <c r="C34" s="19">
        <v>12.0</v>
      </c>
      <c r="D34" s="19">
        <v>12.0</v>
      </c>
      <c r="E34" s="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>
      <c r="A35" s="18" t="s">
        <v>33</v>
      </c>
      <c r="B35" s="19">
        <v>2.0</v>
      </c>
      <c r="C35" s="19">
        <v>1.0</v>
      </c>
      <c r="D35" s="19">
        <v>0.5</v>
      </c>
      <c r="E35" s="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>
      <c r="A36" s="20" t="s">
        <v>22</v>
      </c>
      <c r="B36" s="21">
        <f t="shared" ref="B36:D36" si="4">B33*B34*B35</f>
        <v>1056</v>
      </c>
      <c r="C36" s="21">
        <f t="shared" si="4"/>
        <v>6000</v>
      </c>
      <c r="D36" s="21">
        <f t="shared" si="4"/>
        <v>300</v>
      </c>
      <c r="E36" s="21">
        <f t="shared" ref="E36:E37" si="5">SUM(B36:D36)</f>
        <v>7356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>
      <c r="A37" s="23" t="s">
        <v>23</v>
      </c>
      <c r="B37" s="24">
        <f>B36*B9</f>
        <v>52800</v>
      </c>
      <c r="C37" s="24">
        <f>C36*B10</f>
        <v>600000</v>
      </c>
      <c r="D37" s="24">
        <f>D36*B11</f>
        <v>75000</v>
      </c>
      <c r="E37" s="24">
        <f t="shared" si="5"/>
        <v>727800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>
      <c r="A38" s="16"/>
      <c r="B38" s="17"/>
      <c r="C38" s="17"/>
      <c r="D38" s="17"/>
      <c r="E38" s="1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>
      <c r="A39" s="16" t="s">
        <v>34</v>
      </c>
      <c r="B39" s="17"/>
      <c r="C39" s="17"/>
      <c r="D39" s="17"/>
      <c r="E39" s="1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>
      <c r="A40" s="18" t="s">
        <v>35</v>
      </c>
      <c r="B40" s="19">
        <f>round(B5*0.002,0)</f>
        <v>9</v>
      </c>
      <c r="C40" s="19">
        <f>ROUND(B6*0.5,0)</f>
        <v>250</v>
      </c>
      <c r="D40" s="19">
        <f>ROUND(B7*0.1,0)</f>
        <v>5</v>
      </c>
      <c r="E40" s="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>
      <c r="A41" s="18" t="s">
        <v>36</v>
      </c>
      <c r="B41" s="19">
        <v>12.0</v>
      </c>
      <c r="C41" s="19">
        <v>3.0</v>
      </c>
      <c r="D41" s="19">
        <v>2.0</v>
      </c>
      <c r="E41" s="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>
      <c r="A42" s="18" t="s">
        <v>37</v>
      </c>
      <c r="B42" s="19">
        <v>20.0</v>
      </c>
      <c r="C42" s="19">
        <v>10.0</v>
      </c>
      <c r="D42" s="19">
        <v>2.0</v>
      </c>
      <c r="E42" s="1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>
      <c r="A43" s="20" t="s">
        <v>22</v>
      </c>
      <c r="B43" s="21">
        <f t="shared" ref="B43:D43" si="6">B40*B41*B42</f>
        <v>2160</v>
      </c>
      <c r="C43" s="21">
        <f t="shared" si="6"/>
        <v>7500</v>
      </c>
      <c r="D43" s="21">
        <f t="shared" si="6"/>
        <v>20</v>
      </c>
      <c r="E43" s="21">
        <f t="shared" ref="E43:E44" si="7">SUM(B43:D43)</f>
        <v>9680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>
      <c r="A44" s="23" t="s">
        <v>23</v>
      </c>
      <c r="B44" s="24">
        <f>B43*B9</f>
        <v>108000</v>
      </c>
      <c r="C44" s="24">
        <f>C43*B10</f>
        <v>750000</v>
      </c>
      <c r="D44" s="24">
        <f>D43*B11</f>
        <v>5000</v>
      </c>
      <c r="E44" s="24">
        <f t="shared" si="7"/>
        <v>863000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>
      <c r="A45" s="34" t="s">
        <v>38</v>
      </c>
      <c r="B45" s="35"/>
      <c r="C45" s="35"/>
      <c r="D45" s="35"/>
      <c r="E45" s="36">
        <f t="shared" ref="E45:E46" si="8">E19+E29+E36+E43</f>
        <v>24988.5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>
      <c r="A46" s="34" t="s">
        <v>39</v>
      </c>
      <c r="B46" s="35"/>
      <c r="C46" s="35"/>
      <c r="D46" s="35"/>
      <c r="E46" s="36">
        <f t="shared" si="8"/>
        <v>2009425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>
      <c r="A48" s="37" t="s">
        <v>40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>
      <c r="A49" s="38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</row>
    <row r="100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</row>
    <row r="100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</row>
    <row r="1009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</row>
    <row r="1010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</row>
    <row r="10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</row>
    <row r="101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</row>
    <row r="101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</row>
    <row r="10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</row>
    <row r="10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</row>
    <row r="101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</sheetData>
  <drawing r:id="rId1"/>
</worksheet>
</file>